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07\"/>
    </mc:Choice>
  </mc:AlternateContent>
  <bookViews>
    <workbookView xWindow="120" yWindow="105" windowWidth="15180" windowHeight="8070"/>
  </bookViews>
  <sheets>
    <sheet name="Model" sheetId="1" r:id="rId1"/>
    <sheet name="Model_STS" sheetId="5" state="hidden" r:id="rId2"/>
    <sheet name="STS_1" sheetId="6" r:id="rId3"/>
  </sheets>
  <definedNames>
    <definedName name="Actual_exposures">Model!$B$38:$B$43</definedName>
    <definedName name="ChartData" localSheetId="2">STS_1!$K$5:$K$11</definedName>
    <definedName name="InputValues" localSheetId="2">STS_1!$A$5:$A$11</definedName>
    <definedName name="Number_ads_purchased">Model!$B$25:$I$25</definedName>
    <definedName name="OutputAddresses" localSheetId="2">STS_1!$B$4</definedName>
    <definedName name="OutputValues" localSheetId="2">STS_1!$B$5:$B$11</definedName>
    <definedName name="_xlnm.Print_Area" localSheetId="0">Model!$A$1:$I$46</definedName>
    <definedName name="Required_exposures">Model!$D$38:$D$43</definedName>
    <definedName name="solver_adj" localSheetId="0" hidden="1">Model!$B$25:$I$25</definedName>
    <definedName name="solver_cvg" localSheetId="0" hidden="1">0.0001</definedName>
    <definedName name="solver_drv" localSheetId="0" hidden="1">1</definedName>
    <definedName name="solver_eng" localSheetId="0" hidden="1">1</definedName>
    <definedName name="solver_est" localSheetId="0" hidden="1">1</definedName>
    <definedName name="solver_ibd" localSheetId="0" hidden="1">2</definedName>
    <definedName name="solver_itr" localSheetId="0" hidden="1">100</definedName>
    <definedName name="solver_lhs1" localSheetId="0" hidden="1">Model!$B$38:$B$43</definedName>
    <definedName name="solver_lhs2" localSheetId="0" hidden="1">Model!$B$25:$I$25</definedName>
    <definedName name="solver_lin" localSheetId="0" hidden="1">2</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5000</definedName>
    <definedName name="solver_num" localSheetId="0" hidden="1">1</definedName>
    <definedName name="solver_nwt" localSheetId="0" hidden="1">1</definedName>
    <definedName name="solver_ofx" localSheetId="0" hidden="1">2</definedName>
    <definedName name="solver_opt" localSheetId="0" hidden="1">Model!$B$46</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3</definedName>
    <definedName name="solver_rel2" localSheetId="0" hidden="1">4</definedName>
    <definedName name="solver_reo" localSheetId="0" hidden="1">2</definedName>
    <definedName name="solver_rep" localSheetId="0" hidden="1">2</definedName>
    <definedName name="solver_rhs1" localSheetId="0" hidden="1">Required_exposures</definedName>
    <definedName name="solver_rhs2" localSheetId="0" hidden="1">integer</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definedName>
    <definedName name="solver_typ" localSheetId="0" hidden="1">2</definedName>
    <definedName name="solver_val" localSheetId="0" hidden="1">0</definedName>
    <definedName name="solver_ver" localSheetId="0" hidden="1">3</definedName>
    <definedName name="Total_cost">Model!$B$46</definedName>
  </definedNames>
  <calcPr calcId="152511"/>
</workbook>
</file>

<file path=xl/calcChain.xml><?xml version="1.0" encoding="utf-8"?>
<calcChain xmlns="http://schemas.openxmlformats.org/spreadsheetml/2006/main">
  <c r="C5" i="6" l="1"/>
  <c r="C6" i="6"/>
  <c r="C7" i="6"/>
  <c r="C8" i="6"/>
  <c r="C9" i="6"/>
  <c r="C10" i="6"/>
  <c r="K1" i="6"/>
  <c r="J4" i="6"/>
  <c r="K7" i="6" s="1"/>
  <c r="B46" i="1"/>
  <c r="B29" i="1"/>
  <c r="C29" i="1"/>
  <c r="D29" i="1"/>
  <c r="E29" i="1"/>
  <c r="F29" i="1"/>
  <c r="G29" i="1"/>
  <c r="H29" i="1"/>
  <c r="I29" i="1"/>
  <c r="B30" i="1"/>
  <c r="C30" i="1"/>
  <c r="D30" i="1"/>
  <c r="E30" i="1"/>
  <c r="F30" i="1"/>
  <c r="G30" i="1"/>
  <c r="H30" i="1"/>
  <c r="I30" i="1"/>
  <c r="B31" i="1"/>
  <c r="C31" i="1"/>
  <c r="D31" i="1"/>
  <c r="E31" i="1"/>
  <c r="F31" i="1"/>
  <c r="G31" i="1"/>
  <c r="H31" i="1"/>
  <c r="I31" i="1"/>
  <c r="B32" i="1"/>
  <c r="C32" i="1"/>
  <c r="D32" i="1"/>
  <c r="E32" i="1"/>
  <c r="F32" i="1"/>
  <c r="G32" i="1"/>
  <c r="H32" i="1"/>
  <c r="I32" i="1"/>
  <c r="B33" i="1"/>
  <c r="C33" i="1"/>
  <c r="D33" i="1"/>
  <c r="E33" i="1"/>
  <c r="F33" i="1"/>
  <c r="G33" i="1"/>
  <c r="H33" i="1"/>
  <c r="I33" i="1"/>
  <c r="B34" i="1"/>
  <c r="C34" i="1"/>
  <c r="D34" i="1"/>
  <c r="E34" i="1"/>
  <c r="F34" i="1"/>
  <c r="G34" i="1"/>
  <c r="H34" i="1"/>
  <c r="I34" i="1"/>
  <c r="K8" i="6" l="1"/>
  <c r="K9" i="6"/>
  <c r="K10" i="6"/>
  <c r="K11" i="6"/>
  <c r="K5" i="6"/>
  <c r="K6" i="6"/>
  <c r="B41" i="1"/>
  <c r="B43" i="1"/>
  <c r="B39" i="1"/>
  <c r="B40" i="1"/>
  <c r="B42" i="1"/>
  <c r="B38" i="1"/>
</calcChain>
</file>

<file path=xl/comments1.xml><?xml version="1.0" encoding="utf-8"?>
<comments xmlns="http://schemas.openxmlformats.org/spreadsheetml/2006/main">
  <authors>
    <author xml:space="preserve"> Chris Albright</author>
  </authors>
  <commentList>
    <comment ref="B5" authorId="0" shapeId="0">
      <text>
        <r>
          <rPr>
            <sz val="8"/>
            <color indexed="81"/>
            <rFont val="Tahoma"/>
            <family val="2"/>
          </rPr>
          <t>Solver found a solution. All constraints and optimality conditions are satisfied.</t>
        </r>
      </text>
    </comment>
    <comment ref="B6" authorId="0" shapeId="0">
      <text>
        <r>
          <rPr>
            <sz val="8"/>
            <color indexed="81"/>
            <rFont val="Tahoma"/>
            <family val="2"/>
          </rPr>
          <t>Solver found a solution. All constraints and optimality conditions are satisfied.</t>
        </r>
      </text>
    </comment>
    <comment ref="B7" authorId="0" shapeId="0">
      <text>
        <r>
          <rPr>
            <sz val="8"/>
            <color indexed="81"/>
            <rFont val="Tahoma"/>
            <family val="2"/>
          </rPr>
          <t>Solver found a solution. All constraints and optimality conditions are satisfied.</t>
        </r>
      </text>
    </comment>
    <comment ref="B8" authorId="0" shapeId="0">
      <text>
        <r>
          <rPr>
            <sz val="8"/>
            <color indexed="81"/>
            <rFont val="Tahoma"/>
            <family val="2"/>
          </rPr>
          <t>Solver found a solution. All constraints and optimality conditions are satisfied.</t>
        </r>
      </text>
    </comment>
    <comment ref="B9" authorId="0" shapeId="0">
      <text>
        <r>
          <rPr>
            <sz val="8"/>
            <color indexed="81"/>
            <rFont val="Tahoma"/>
            <family val="2"/>
          </rPr>
          <t>Solver found a solution. All constraints and optimality conditions are satisfied.</t>
        </r>
      </text>
    </comment>
    <comment ref="B10" authorId="0" shapeId="0">
      <text>
        <r>
          <rPr>
            <sz val="8"/>
            <color indexed="81"/>
            <rFont val="Tahoma"/>
            <family val="2"/>
          </rPr>
          <t>Solver found a solution. All constraints and optimality conditions are satisfied.</t>
        </r>
      </text>
    </comment>
    <comment ref="B11" authorId="0" shapeId="0">
      <text>
        <r>
          <rPr>
            <sz val="8"/>
            <color indexed="81"/>
            <rFont val="Tahoma"/>
            <family val="2"/>
          </rPr>
          <t>Solver found a solution. All constraints and optimality conditions are satisfied.</t>
        </r>
      </text>
    </comment>
  </commentList>
</comments>
</file>

<file path=xl/sharedStrings.xml><?xml version="1.0" encoding="utf-8"?>
<sst xmlns="http://schemas.openxmlformats.org/spreadsheetml/2006/main" count="92" uniqueCount="43">
  <si>
    <t>CNN</t>
  </si>
  <si>
    <t>Men 18-35</t>
  </si>
  <si>
    <t>Men 36-55</t>
  </si>
  <si>
    <t>Men &gt;55</t>
  </si>
  <si>
    <t>Women 18-35</t>
  </si>
  <si>
    <t>Women 36-55</t>
  </si>
  <si>
    <t>Women &gt;55</t>
  </si>
  <si>
    <t>Constant in advertising response function for various groups for different shows</t>
  </si>
  <si>
    <t>Coefficient of exponent in advertising response function for various groups for different shows</t>
  </si>
  <si>
    <t>Cost per ad</t>
  </si>
  <si>
    <t>Advertising plan</t>
  </si>
  <si>
    <t>Number ads purchased</t>
  </si>
  <si>
    <t>Constraints on numbers of exposures</t>
  </si>
  <si>
    <t>Range names used:</t>
  </si>
  <si>
    <t>Actual exposures</t>
  </si>
  <si>
    <t>Required exposures</t>
  </si>
  <si>
    <t>Actual_exposures</t>
  </si>
  <si>
    <t>&gt;=</t>
  </si>
  <si>
    <t>Number_ads_purchased</t>
  </si>
  <si>
    <t>Required_exposures</t>
  </si>
  <si>
    <t>Total_cost</t>
  </si>
  <si>
    <t>Objective to minimize</t>
  </si>
  <si>
    <t>Total cost</t>
  </si>
  <si>
    <t>Exposures to each group from each show</t>
  </si>
  <si>
    <t>Advertising model with nonlinear response functions</t>
  </si>
  <si>
    <t>$B$46</t>
  </si>
  <si>
    <t>$D$42</t>
  </si>
  <si>
    <t>=Model!$B$38:$B$43</t>
  </si>
  <si>
    <t>=Model!$B$25:$I$25</t>
  </si>
  <si>
    <t>=Model!$D$38:$D$43</t>
  </si>
  <si>
    <t>=Model!$B$46</t>
  </si>
  <si>
    <t>The Simpsons</t>
  </si>
  <si>
    <t>Women 36-55 reqt</t>
  </si>
  <si>
    <t>Oneway analysis for Solver model in Model worksheet</t>
  </si>
  <si>
    <t>Women 36-55 reqt (cell $D$42) values along side, output cell(s) along top</t>
  </si>
  <si>
    <t>Data for chart</t>
  </si>
  <si>
    <t>Decrease from original</t>
  </si>
  <si>
    <t>Revenge</t>
  </si>
  <si>
    <t>Sunday Night Football</t>
  </si>
  <si>
    <t>Homeland</t>
  </si>
  <si>
    <t>The Good Wife</t>
  </si>
  <si>
    <t>SportsCenter</t>
  </si>
  <si>
    <t>Rachael Ray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</si>
</sst>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quot;$&quot;#,##0.000;\-&quot;$&quot;#,##0.000"/>
    <numFmt numFmtId="166" formatCode="&quot;$&quot;#,##0;\-&quot;$&quot;#,##0"/>
  </numFmts>
  <fonts count="9" x14ac:knownFonts="1">
    <font>
      <sz val="11"/>
      <name val="Calibri"/>
      <family val="2"/>
    </font>
    <font>
      <sz val="8"/>
      <name val="Arial"/>
      <family val="2"/>
    </font>
    <font>
      <sz val="8"/>
      <color indexed="81"/>
      <name val="Tahoma"/>
      <family val="2"/>
    </font>
    <font>
      <b/>
      <sz val="11"/>
      <name val="Calibri"/>
      <family val="2"/>
    </font>
    <font>
      <sz val="11"/>
      <name val="Calibri"/>
      <family val="2"/>
    </font>
    <font>
      <sz val="10"/>
      <name val="Arial"/>
      <family val="2"/>
    </font>
    <font>
      <sz val="11"/>
      <name val="Calibri"/>
      <family val="2"/>
      <scheme val="minor"/>
    </font>
    <font>
      <b/>
      <sz val="10"/>
      <name val="Arial"/>
      <family val="2"/>
    </font>
    <font>
      <sz val="10"/>
      <color rgb="FFFFFFFF"/>
      <name val="Arial"/>
      <family val="2"/>
    </font>
  </fonts>
  <fills count="6">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
      <patternFill patternType="solid">
        <fgColor theme="9" tint="0.59999389629810485"/>
        <bgColor indexed="64"/>
      </patternFill>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5" fillId="0" borderId="0"/>
  </cellStyleXfs>
  <cellXfs count="29">
    <xf numFmtId="0" fontId="0" fillId="0" borderId="0" xfId="0"/>
    <xf numFmtId="0" fontId="3" fillId="0" borderId="0" xfId="0" applyFont="1"/>
    <xf numFmtId="0" fontId="4" fillId="0" borderId="0" xfId="0" applyFont="1"/>
    <xf numFmtId="0" fontId="4" fillId="0" borderId="0" xfId="0" applyNumberFormat="1" applyFont="1"/>
    <xf numFmtId="0" fontId="4" fillId="0" borderId="0" xfId="0" applyFont="1" applyAlignment="1">
      <alignment horizontal="right"/>
    </xf>
    <xf numFmtId="0" fontId="4" fillId="0" borderId="0" xfId="0" applyFont="1" applyAlignment="1">
      <alignment wrapText="1"/>
    </xf>
    <xf numFmtId="0" fontId="4" fillId="0" borderId="0" xfId="0" applyFont="1" applyAlignment="1">
      <alignment horizontal="left"/>
    </xf>
    <xf numFmtId="0" fontId="4" fillId="0" borderId="0" xfId="0" quotePrefix="1" applyFont="1" applyAlignment="1">
      <alignment horizontal="left"/>
    </xf>
    <xf numFmtId="164" fontId="4" fillId="0" borderId="0" xfId="0" applyNumberFormat="1" applyFont="1" applyBorder="1"/>
    <xf numFmtId="164" fontId="4" fillId="0" borderId="0" xfId="0" applyNumberFormat="1" applyFont="1"/>
    <xf numFmtId="0" fontId="4" fillId="0" borderId="0" xfId="0" applyFont="1" applyAlignment="1">
      <alignment horizontal="center"/>
    </xf>
    <xf numFmtId="0" fontId="4" fillId="0" borderId="0" xfId="0" quotePrefix="1" applyFont="1" applyAlignment="1">
      <alignment horizontal="center"/>
    </xf>
    <xf numFmtId="166" fontId="4" fillId="0" borderId="0" xfId="0" applyNumberFormat="1" applyFont="1" applyFill="1" applyBorder="1"/>
    <xf numFmtId="165" fontId="4" fillId="0" borderId="0" xfId="0" applyNumberFormat="1" applyFont="1"/>
    <xf numFmtId="0" fontId="4" fillId="2" borderId="0" xfId="0" applyFont="1" applyFill="1" applyBorder="1"/>
    <xf numFmtId="164" fontId="4" fillId="2" borderId="0" xfId="0" applyNumberFormat="1" applyFont="1" applyFill="1" applyBorder="1"/>
    <xf numFmtId="1" fontId="4" fillId="2" borderId="0" xfId="0" applyNumberFormat="1" applyFont="1" applyFill="1" applyBorder="1"/>
    <xf numFmtId="164" fontId="4" fillId="3" borderId="0" xfId="0" applyNumberFormat="1" applyFont="1" applyFill="1" applyBorder="1"/>
    <xf numFmtId="165" fontId="4" fillId="4" borderId="0" xfId="0" applyNumberFormat="1" applyFont="1" applyFill="1" applyBorder="1"/>
    <xf numFmtId="49" fontId="0" fillId="0" borderId="0" xfId="0" applyNumberFormat="1"/>
    <xf numFmtId="0" fontId="7" fillId="0" borderId="0" xfId="0" applyFont="1"/>
    <xf numFmtId="0" fontId="0" fillId="0" borderId="0" xfId="0" applyNumberFormat="1"/>
    <xf numFmtId="0" fontId="0" fillId="0" borderId="0" xfId="0" applyAlignment="1">
      <alignment horizontal="right" textRotation="90"/>
    </xf>
    <xf numFmtId="0" fontId="0" fillId="5" borderId="0" xfId="0" applyFill="1" applyAlignment="1">
      <alignment horizontal="right" textRotation="90"/>
    </xf>
    <xf numFmtId="0" fontId="8" fillId="0" borderId="0" xfId="0" applyFont="1"/>
    <xf numFmtId="165" fontId="0" fillId="0" borderId="1" xfId="0" applyNumberFormat="1" applyBorder="1"/>
    <xf numFmtId="165" fontId="0" fillId="0" borderId="2" xfId="0" applyNumberFormat="1" applyBorder="1"/>
    <xf numFmtId="165" fontId="0" fillId="0" borderId="3" xfId="0" applyNumberFormat="1" applyBorder="1"/>
    <xf numFmtId="0" fontId="6" fillId="0" borderId="0" xfId="0" applyFont="1" applyFill="1" applyAlignment="1">
      <alignment horizontal="right"/>
    </xf>
  </cellXfs>
  <cellStyles count="2">
    <cellStyle name="Normal" xfId="0" builtinId="0" customBuiltin="1"/>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STS_1!$K$1</c:f>
          <c:strCache>
            <c:ptCount val="1"/>
            <c:pt idx="0">
              <c:v>Sensitivity of Total_cost to Women 36-55 reqt</c:v>
            </c:pt>
          </c:strCache>
        </c:strRef>
      </c:tx>
      <c:overlay val="0"/>
      <c:txPr>
        <a:bodyPr/>
        <a:lstStyle/>
        <a:p>
          <a:pPr>
            <a:defRPr sz="1400"/>
          </a:pPr>
          <a:endParaRPr lang="en-US"/>
        </a:p>
      </c:txPr>
    </c:title>
    <c:autoTitleDeleted val="0"/>
    <c:plotArea>
      <c:layout/>
      <c:lineChart>
        <c:grouping val="standard"/>
        <c:varyColors val="0"/>
        <c:ser>
          <c:idx val="0"/>
          <c:order val="0"/>
          <c:cat>
            <c:numRef>
              <c:f>STS_1!$A$5:$A$11</c:f>
              <c:numCache>
                <c:formatCode>General</c:formatCode>
                <c:ptCount val="7"/>
                <c:pt idx="0">
                  <c:v>30</c:v>
                </c:pt>
                <c:pt idx="1">
                  <c:v>35</c:v>
                </c:pt>
                <c:pt idx="2">
                  <c:v>40</c:v>
                </c:pt>
                <c:pt idx="3">
                  <c:v>45</c:v>
                </c:pt>
                <c:pt idx="4">
                  <c:v>50</c:v>
                </c:pt>
                <c:pt idx="5">
                  <c:v>55</c:v>
                </c:pt>
                <c:pt idx="6">
                  <c:v>60</c:v>
                </c:pt>
              </c:numCache>
            </c:numRef>
          </c:cat>
          <c:val>
            <c:numRef>
              <c:f>STS_1!$K$5:$K$11</c:f>
              <c:numCache>
                <c:formatCode>General</c:formatCode>
                <c:ptCount val="7"/>
                <c:pt idx="0">
                  <c:v>775.18</c:v>
                </c:pt>
                <c:pt idx="1">
                  <c:v>852.3</c:v>
                </c:pt>
                <c:pt idx="2">
                  <c:v>983.61</c:v>
                </c:pt>
                <c:pt idx="3">
                  <c:v>1138.93</c:v>
                </c:pt>
                <c:pt idx="4">
                  <c:v>1301.1400000000001</c:v>
                </c:pt>
                <c:pt idx="5">
                  <c:v>1468.73</c:v>
                </c:pt>
                <c:pt idx="6">
                  <c:v>1642.07</c:v>
                </c:pt>
              </c:numCache>
            </c:numRef>
          </c:val>
          <c:smooth val="0"/>
        </c:ser>
        <c:dLbls>
          <c:showLegendKey val="0"/>
          <c:showVal val="0"/>
          <c:showCatName val="0"/>
          <c:showSerName val="0"/>
          <c:showPercent val="0"/>
          <c:showBubbleSize val="0"/>
        </c:dLbls>
        <c:marker val="1"/>
        <c:smooth val="0"/>
        <c:axId val="428858344"/>
        <c:axId val="428854816"/>
      </c:lineChart>
      <c:catAx>
        <c:axId val="428858344"/>
        <c:scaling>
          <c:orientation val="minMax"/>
        </c:scaling>
        <c:delete val="0"/>
        <c:axPos val="b"/>
        <c:title>
          <c:tx>
            <c:rich>
              <a:bodyPr/>
              <a:lstStyle/>
              <a:p>
                <a:pPr>
                  <a:defRPr/>
                </a:pPr>
                <a:r>
                  <a:rPr lang="en-US"/>
                  <a:t>Women 36-55 reqt ($D$42)</a:t>
                </a:r>
              </a:p>
            </c:rich>
          </c:tx>
          <c:overlay val="0"/>
        </c:title>
        <c:numFmt formatCode="General" sourceLinked="1"/>
        <c:majorTickMark val="out"/>
        <c:minorTickMark val="none"/>
        <c:tickLblPos val="nextTo"/>
        <c:crossAx val="428854816"/>
        <c:crosses val="autoZero"/>
        <c:auto val="1"/>
        <c:lblAlgn val="ctr"/>
        <c:lblOffset val="100"/>
        <c:noMultiLvlLbl val="0"/>
      </c:catAx>
      <c:valAx>
        <c:axId val="428854816"/>
        <c:scaling>
          <c:orientation val="minMax"/>
        </c:scaling>
        <c:delete val="0"/>
        <c:axPos val="l"/>
        <c:majorGridlines/>
        <c:numFmt formatCode="General" sourceLinked="1"/>
        <c:majorTickMark val="out"/>
        <c:minorTickMark val="none"/>
        <c:tickLblPos val="nextTo"/>
        <c:crossAx val="428858344"/>
        <c:crosses val="autoZero"/>
        <c:crossBetween val="between"/>
      </c:valAx>
    </c:plotArea>
    <c:plotVisOnly val="1"/>
    <c:dispBlanksAs val="gap"/>
    <c:showDLblsOverMax val="0"/>
  </c:chart>
  <c:spPr>
    <a:ln w="19050" cap="flat" cmpd="sng" algn="ctr">
      <a:solidFill>
        <a:schemeClr val="accent1">
          <a:lumMod val="100000"/>
        </a:schemeClr>
      </a:solidFill>
      <a:prstDash val="solid"/>
      <a:round/>
      <a:headEnd type="none" w="med" len="med"/>
      <a:tailEnd type="none" w="med" len="med"/>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533400</xdr:colOff>
      <xdr:row>0</xdr:row>
      <xdr:rowOff>50800</xdr:rowOff>
    </xdr:from>
    <xdr:to>
      <xdr:col>8</xdr:col>
      <xdr:colOff>171450</xdr:colOff>
      <xdr:row>2</xdr:row>
      <xdr:rowOff>144780</xdr:rowOff>
    </xdr:to>
    <xdr:sp macro="" textlink="">
      <xdr:nvSpPr>
        <xdr:cNvPr id="6" name="TextBox 5"/>
        <xdr:cNvSpPr txBox="1"/>
      </xdr:nvSpPr>
      <xdr:spPr>
        <a:xfrm>
          <a:off x="5638800" y="50800"/>
          <a:ext cx="2990850" cy="47498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Note: All monetary values are in $1000s, and all exposures to ads are in millions of exposures.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13</xdr:row>
      <xdr:rowOff>152400</xdr:rowOff>
    </xdr:from>
    <xdr:to>
      <xdr:col>18</xdr:col>
      <xdr:colOff>0</xdr:colOff>
      <xdr:row>31</xdr:row>
      <xdr:rowOff>95250</xdr:rowOff>
    </xdr:to>
    <xdr:graphicFrame macro="">
      <xdr:nvGraphicFramePr>
        <xdr:cNvPr id="2" name="STS_1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3</xdr:row>
      <xdr:rowOff>85726</xdr:rowOff>
    </xdr:from>
    <xdr:to>
      <xdr:col>15</xdr:col>
      <xdr:colOff>514350</xdr:colOff>
      <xdr:row>3</xdr:row>
      <xdr:rowOff>866776</xdr:rowOff>
    </xdr:to>
    <xdr:sp macro="" textlink="">
      <xdr:nvSpPr>
        <xdr:cNvPr id="3" name="TextBox 2"/>
        <xdr:cNvSpPr txBox="1"/>
      </xdr:nvSpPr>
      <xdr:spPr>
        <a:xfrm>
          <a:off x="7381875" y="657226"/>
          <a:ext cx="2343150" cy="781050"/>
        </a:xfrm>
        <a:prstGeom prst="rect">
          <a:avLst/>
        </a:prstGeom>
        <a:ln w="19050" cap="flat" cmpd="sng" algn="ctr">
          <a:solidFill>
            <a:schemeClr val="accent1">
              <a:lumMod val="100000"/>
            </a:schemeClr>
          </a:solidFill>
          <a:prstDash val="solid"/>
          <a:round/>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vert="horz" rtlCol="0" anchor="t"/>
        <a:lstStyle/>
        <a:p>
          <a:r>
            <a:rPr lang="en-US" sz="1100"/>
            <a:t>When you select an output from the dropdown list in cell $K$4, the chart will adapt to that output.</a:t>
          </a:r>
        </a:p>
      </xdr:txBody>
    </xdr:sp>
    <xdr:clientData/>
  </xdr:twoCellAnchor>
  <xdr:twoCellAnchor>
    <xdr:from>
      <xdr:col>3</xdr:col>
      <xdr:colOff>396240</xdr:colOff>
      <xdr:row>4</xdr:row>
      <xdr:rowOff>129540</xdr:rowOff>
    </xdr:from>
    <xdr:to>
      <xdr:col>9</xdr:col>
      <xdr:colOff>60960</xdr:colOff>
      <xdr:row>10</xdr:row>
      <xdr:rowOff>167640</xdr:rowOff>
    </xdr:to>
    <xdr:sp macro="" textlink="">
      <xdr:nvSpPr>
        <xdr:cNvPr id="4" name="TextBox 3"/>
        <xdr:cNvSpPr txBox="1"/>
      </xdr:nvSpPr>
      <xdr:spPr>
        <a:xfrm>
          <a:off x="2308860" y="2026920"/>
          <a:ext cx="3322320" cy="113538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values in column C indicate how much less (relative to the original solution) the company would have to spend if the required exposures to the bottleneck group were decreased. They clearly show how sensitive the total cost is to this group.</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L51"/>
  <sheetViews>
    <sheetView tabSelected="1" zoomScaleNormal="100" workbookViewId="0"/>
  </sheetViews>
  <sheetFormatPr defaultColWidth="9.140625" defaultRowHeight="15" x14ac:dyDescent="0.25"/>
  <cols>
    <col min="1" max="1" width="20.5703125" style="2" customWidth="1"/>
    <col min="2" max="2" width="16.28515625" style="2" bestFit="1" customWidth="1"/>
    <col min="3" max="3" width="20.7109375" style="2" bestFit="1" customWidth="1"/>
    <col min="4" max="4" width="19" style="2" bestFit="1" customWidth="1"/>
    <col min="5" max="5" width="13.140625" style="2" bestFit="1" customWidth="1"/>
    <col min="6" max="6" width="12.42578125" style="2" customWidth="1"/>
    <col min="7" max="7" width="12.140625" style="2" customWidth="1"/>
    <col min="8" max="8" width="12.5703125" style="2" customWidth="1"/>
    <col min="9" max="9" width="14.28515625" style="2" bestFit="1" customWidth="1"/>
    <col min="10" max="10" width="9.140625" style="2"/>
    <col min="11" max="11" width="21.42578125" style="2" customWidth="1"/>
    <col min="12" max="16384" width="9.140625" style="2"/>
  </cols>
  <sheetData>
    <row r="1" spans="1:12" x14ac:dyDescent="0.25">
      <c r="A1" s="1" t="s">
        <v>24</v>
      </c>
      <c r="K1" s="1" t="s">
        <v>13</v>
      </c>
    </row>
    <row r="2" spans="1:12" ht="15" customHeight="1" x14ac:dyDescent="0.25">
      <c r="K2" s="3" t="s">
        <v>16</v>
      </c>
      <c r="L2" s="3" t="s">
        <v>27</v>
      </c>
    </row>
    <row r="3" spans="1:12" ht="15" customHeight="1" x14ac:dyDescent="0.25">
      <c r="A3" s="1" t="s">
        <v>7</v>
      </c>
      <c r="K3" s="3" t="s">
        <v>18</v>
      </c>
      <c r="L3" s="3" t="s">
        <v>28</v>
      </c>
    </row>
    <row r="4" spans="1:12" ht="15" customHeight="1" x14ac:dyDescent="0.25">
      <c r="B4" s="28" t="s">
        <v>37</v>
      </c>
      <c r="C4" s="28" t="s">
        <v>38</v>
      </c>
      <c r="D4" s="28" t="s">
        <v>31</v>
      </c>
      <c r="E4" s="28" t="s">
        <v>41</v>
      </c>
      <c r="F4" s="28" t="s">
        <v>39</v>
      </c>
      <c r="G4" s="28" t="s">
        <v>42</v>
      </c>
      <c r="H4" s="28" t="s">
        <v>0</v>
      </c>
      <c r="I4" s="28" t="s">
        <v>40</v>
      </c>
      <c r="K4" s="3" t="s">
        <v>19</v>
      </c>
      <c r="L4" s="3" t="s">
        <v>29</v>
      </c>
    </row>
    <row r="5" spans="1:12" ht="15" customHeight="1" x14ac:dyDescent="0.25">
      <c r="A5" s="5" t="s">
        <v>1</v>
      </c>
      <c r="B5" s="14">
        <v>93.061000000000007</v>
      </c>
      <c r="C5" s="14">
        <v>116.80800000000001</v>
      </c>
      <c r="D5" s="14">
        <v>84.772000000000006</v>
      </c>
      <c r="E5" s="14">
        <v>43.646999999999998</v>
      </c>
      <c r="F5" s="14">
        <v>26.710999999999999</v>
      </c>
      <c r="G5" s="14">
        <v>11.99</v>
      </c>
      <c r="H5" s="14">
        <v>11.792999999999999</v>
      </c>
      <c r="I5" s="14">
        <v>11.323</v>
      </c>
      <c r="K5" s="3" t="s">
        <v>20</v>
      </c>
      <c r="L5" s="3" t="s">
        <v>30</v>
      </c>
    </row>
    <row r="6" spans="1:12" ht="15" customHeight="1" x14ac:dyDescent="0.25">
      <c r="A6" s="5" t="s">
        <v>2</v>
      </c>
      <c r="B6" s="14">
        <v>61.128999999999998</v>
      </c>
      <c r="C6" s="14">
        <v>76.527000000000001</v>
      </c>
      <c r="D6" s="14">
        <v>61.527999999999999</v>
      </c>
      <c r="E6" s="14">
        <v>47.749000000000002</v>
      </c>
      <c r="F6" s="14">
        <v>19.655000000000001</v>
      </c>
      <c r="G6" s="14">
        <v>10.281000000000001</v>
      </c>
      <c r="H6" s="14">
        <v>9.9819999999999993</v>
      </c>
      <c r="I6" s="14">
        <v>21.759</v>
      </c>
    </row>
    <row r="7" spans="1:12" ht="15" customHeight="1" x14ac:dyDescent="0.25">
      <c r="A7" s="5" t="s">
        <v>3</v>
      </c>
      <c r="B7" s="14">
        <v>33.375999999999998</v>
      </c>
      <c r="C7" s="14">
        <v>57.84</v>
      </c>
      <c r="D7" s="14">
        <v>9.9130000000000003</v>
      </c>
      <c r="E7" s="14">
        <v>30.074999999999999</v>
      </c>
      <c r="F7" s="14">
        <v>10.750999999999999</v>
      </c>
      <c r="G7" s="14">
        <v>11.51</v>
      </c>
      <c r="H7" s="14">
        <v>22.218</v>
      </c>
      <c r="I7" s="14">
        <v>28.120999999999999</v>
      </c>
      <c r="K7" s="1"/>
    </row>
    <row r="8" spans="1:12" ht="15" customHeight="1" x14ac:dyDescent="0.25">
      <c r="A8" s="5" t="s">
        <v>4</v>
      </c>
      <c r="B8" s="14">
        <v>105.803</v>
      </c>
      <c r="C8" s="14">
        <v>40.113</v>
      </c>
      <c r="D8" s="14">
        <v>66.998000000000005</v>
      </c>
      <c r="E8" s="14">
        <v>22.100999999999999</v>
      </c>
      <c r="F8" s="14">
        <v>42.451000000000001</v>
      </c>
      <c r="G8" s="14">
        <v>29.402999999999999</v>
      </c>
      <c r="H8" s="14">
        <v>8.2360000000000007</v>
      </c>
      <c r="I8" s="14">
        <v>8.93</v>
      </c>
      <c r="K8" s="6"/>
      <c r="L8" s="7"/>
    </row>
    <row r="9" spans="1:12" ht="15" customHeight="1" x14ac:dyDescent="0.25">
      <c r="A9" s="5" t="s">
        <v>5</v>
      </c>
      <c r="B9" s="14">
        <v>71.784000000000006</v>
      </c>
      <c r="C9" s="14">
        <v>26.533999999999999</v>
      </c>
      <c r="D9" s="14">
        <v>46.146000000000001</v>
      </c>
      <c r="E9" s="14">
        <v>16.151</v>
      </c>
      <c r="F9" s="14">
        <v>34.609000000000002</v>
      </c>
      <c r="G9" s="14">
        <v>24.276</v>
      </c>
      <c r="H9" s="14">
        <v>10.426</v>
      </c>
      <c r="I9" s="14">
        <v>22.849</v>
      </c>
      <c r="K9" s="6"/>
      <c r="L9" s="7"/>
    </row>
    <row r="10" spans="1:12" ht="15" customHeight="1" x14ac:dyDescent="0.25">
      <c r="A10" s="5" t="s">
        <v>6</v>
      </c>
      <c r="B10" s="14">
        <v>56.828000000000003</v>
      </c>
      <c r="C10" s="14">
        <v>17.209</v>
      </c>
      <c r="D10" s="14">
        <v>8.8870000000000005</v>
      </c>
      <c r="E10" s="14">
        <v>9.1010000000000009</v>
      </c>
      <c r="F10" s="14">
        <v>8.4600000000000009</v>
      </c>
      <c r="G10" s="14">
        <v>31.149000000000001</v>
      </c>
      <c r="H10" s="14">
        <v>23.105</v>
      </c>
      <c r="I10" s="14">
        <v>40.671999999999997</v>
      </c>
      <c r="K10" s="6"/>
      <c r="L10" s="7"/>
    </row>
    <row r="11" spans="1:12" ht="15" customHeight="1" x14ac:dyDescent="0.25">
      <c r="K11" s="6"/>
      <c r="L11" s="7"/>
    </row>
    <row r="12" spans="1:12" ht="15" customHeight="1" x14ac:dyDescent="0.25">
      <c r="A12" s="1" t="s">
        <v>8</v>
      </c>
      <c r="K12" s="6"/>
      <c r="L12" s="7"/>
    </row>
    <row r="13" spans="1:12" ht="15" customHeight="1" x14ac:dyDescent="0.25">
      <c r="B13" s="28" t="s">
        <v>37</v>
      </c>
      <c r="C13" s="28" t="s">
        <v>38</v>
      </c>
      <c r="D13" s="28" t="s">
        <v>31</v>
      </c>
      <c r="E13" s="28" t="s">
        <v>41</v>
      </c>
      <c r="F13" s="28" t="s">
        <v>39</v>
      </c>
      <c r="G13" s="28" t="s">
        <v>42</v>
      </c>
      <c r="H13" s="28" t="s">
        <v>0</v>
      </c>
      <c r="I13" s="28" t="s">
        <v>40</v>
      </c>
      <c r="K13" s="6"/>
      <c r="L13" s="7"/>
    </row>
    <row r="14" spans="1:12" ht="15" customHeight="1" x14ac:dyDescent="0.25">
      <c r="A14" s="5" t="s">
        <v>1</v>
      </c>
      <c r="B14" s="15">
        <v>2.9000000000000001E-2</v>
      </c>
      <c r="C14" s="15">
        <v>5.5E-2</v>
      </c>
      <c r="D14" s="15">
        <v>9.2999999999999999E-2</v>
      </c>
      <c r="E14" s="15">
        <v>7.0999999999999994E-2</v>
      </c>
      <c r="F14" s="15">
        <v>8.6999999999999994E-2</v>
      </c>
      <c r="G14" s="15">
        <v>3.7999999999999999E-2</v>
      </c>
      <c r="H14" s="15">
        <v>2.9000000000000001E-2</v>
      </c>
      <c r="I14" s="15">
        <v>0.08</v>
      </c>
      <c r="K14" s="6"/>
      <c r="L14" s="7"/>
    </row>
    <row r="15" spans="1:12" ht="15" customHeight="1" x14ac:dyDescent="0.25">
      <c r="A15" s="5" t="s">
        <v>2</v>
      </c>
      <c r="B15" s="15">
        <v>8.4000000000000005E-2</v>
      </c>
      <c r="C15" s="15">
        <v>0.05</v>
      </c>
      <c r="D15" s="15">
        <v>8.5000000000000006E-2</v>
      </c>
      <c r="E15" s="15">
        <v>9.4E-2</v>
      </c>
      <c r="F15" s="15">
        <v>1.7999999999999999E-2</v>
      </c>
      <c r="G15" s="15">
        <v>0.09</v>
      </c>
      <c r="H15" s="15">
        <v>5.3999999999999999E-2</v>
      </c>
      <c r="I15" s="15">
        <v>7.0000000000000007E-2</v>
      </c>
      <c r="K15" s="6"/>
      <c r="L15" s="7"/>
    </row>
    <row r="16" spans="1:12" ht="15" customHeight="1" x14ac:dyDescent="0.25">
      <c r="A16" s="5" t="s">
        <v>3</v>
      </c>
      <c r="B16" s="15">
        <v>7.0999999999999994E-2</v>
      </c>
      <c r="C16" s="15">
        <v>6.8000000000000005E-2</v>
      </c>
      <c r="D16" s="15">
        <v>7.6999999999999999E-2</v>
      </c>
      <c r="E16" s="15">
        <v>2.7E-2</v>
      </c>
      <c r="F16" s="15">
        <v>3.9E-2</v>
      </c>
      <c r="G16" s="15">
        <v>5.0999999999999997E-2</v>
      </c>
      <c r="H16" s="15">
        <v>1.2999999999999999E-2</v>
      </c>
      <c r="I16" s="15">
        <v>3.5999999999999997E-2</v>
      </c>
      <c r="K16" s="6"/>
      <c r="L16" s="7"/>
    </row>
    <row r="17" spans="1:12" ht="15" customHeight="1" x14ac:dyDescent="0.25">
      <c r="A17" s="5" t="s">
        <v>4</v>
      </c>
      <c r="B17" s="15">
        <v>3.5000000000000003E-2</v>
      </c>
      <c r="C17" s="15">
        <v>6.3E-2</v>
      </c>
      <c r="D17" s="15">
        <v>6.9000000000000006E-2</v>
      </c>
      <c r="E17" s="15">
        <v>7.3999999999999996E-2</v>
      </c>
      <c r="F17" s="15">
        <v>0.06</v>
      </c>
      <c r="G17" s="15">
        <v>1.2E-2</v>
      </c>
      <c r="H17" s="15">
        <v>3.9E-2</v>
      </c>
      <c r="I17" s="15">
        <v>2.5999999999999999E-2</v>
      </c>
      <c r="K17" s="6"/>
      <c r="L17" s="7"/>
    </row>
    <row r="18" spans="1:12" ht="15" customHeight="1" x14ac:dyDescent="0.25">
      <c r="A18" s="5" t="s">
        <v>5</v>
      </c>
      <c r="B18" s="15">
        <v>8.8999999999999996E-2</v>
      </c>
      <c r="C18" s="15">
        <v>5.7000000000000002E-2</v>
      </c>
      <c r="D18" s="15">
        <v>6.0999999999999999E-2</v>
      </c>
      <c r="E18" s="15">
        <v>5.5E-2</v>
      </c>
      <c r="F18" s="15">
        <v>1.4E-2</v>
      </c>
      <c r="G18" s="15">
        <v>2.1999999999999999E-2</v>
      </c>
      <c r="H18" s="15">
        <v>4.5999999999999999E-2</v>
      </c>
      <c r="I18" s="15">
        <v>0.04</v>
      </c>
      <c r="K18" s="6"/>
      <c r="L18" s="7"/>
    </row>
    <row r="19" spans="1:12" ht="15" customHeight="1" x14ac:dyDescent="0.25">
      <c r="A19" s="5" t="s">
        <v>6</v>
      </c>
      <c r="B19" s="15">
        <v>0.01</v>
      </c>
      <c r="C19" s="15">
        <v>3.3000000000000002E-2</v>
      </c>
      <c r="D19" s="15">
        <v>7.8E-2</v>
      </c>
      <c r="E19" s="15">
        <v>7.8E-2</v>
      </c>
      <c r="F19" s="15">
        <v>3.5000000000000003E-2</v>
      </c>
      <c r="G19" s="15">
        <v>0.05</v>
      </c>
      <c r="H19" s="15">
        <v>7.1999999999999995E-2</v>
      </c>
      <c r="I19" s="15">
        <v>0.03</v>
      </c>
      <c r="K19" s="6"/>
      <c r="L19" s="7"/>
    </row>
    <row r="20" spans="1:12" ht="15" customHeight="1" x14ac:dyDescent="0.25">
      <c r="K20" s="6"/>
      <c r="L20" s="7"/>
    </row>
    <row r="21" spans="1:12" ht="15" customHeight="1" x14ac:dyDescent="0.25">
      <c r="A21" s="2" t="s">
        <v>9</v>
      </c>
      <c r="B21" s="16">
        <v>160</v>
      </c>
      <c r="C21" s="16">
        <v>100</v>
      </c>
      <c r="D21" s="16">
        <v>80</v>
      </c>
      <c r="E21" s="16">
        <v>9</v>
      </c>
      <c r="F21" s="16">
        <v>13</v>
      </c>
      <c r="G21" s="16">
        <v>15</v>
      </c>
      <c r="H21" s="16">
        <v>8</v>
      </c>
      <c r="I21" s="16">
        <v>85</v>
      </c>
      <c r="K21" s="6"/>
      <c r="L21" s="7"/>
    </row>
    <row r="22" spans="1:12" ht="15" customHeight="1" x14ac:dyDescent="0.25">
      <c r="K22" s="6"/>
      <c r="L22" s="7"/>
    </row>
    <row r="23" spans="1:12" ht="15" customHeight="1" x14ac:dyDescent="0.25">
      <c r="A23" s="1" t="s">
        <v>10</v>
      </c>
      <c r="K23" s="6"/>
      <c r="L23" s="7"/>
    </row>
    <row r="24" spans="1:12" ht="15" customHeight="1" x14ac:dyDescent="0.25">
      <c r="B24" s="28" t="s">
        <v>37</v>
      </c>
      <c r="C24" s="28" t="s">
        <v>38</v>
      </c>
      <c r="D24" s="28" t="s">
        <v>31</v>
      </c>
      <c r="E24" s="28" t="s">
        <v>41</v>
      </c>
      <c r="F24" s="28" t="s">
        <v>39</v>
      </c>
      <c r="G24" s="28" t="s">
        <v>42</v>
      </c>
      <c r="H24" s="28" t="s">
        <v>0</v>
      </c>
      <c r="I24" s="28" t="s">
        <v>40</v>
      </c>
      <c r="K24" s="6"/>
      <c r="L24" s="7"/>
    </row>
    <row r="25" spans="1:12" ht="15" customHeight="1" x14ac:dyDescent="0.25">
      <c r="A25" s="2" t="s">
        <v>11</v>
      </c>
      <c r="B25" s="17">
        <v>3.8467042446136475</v>
      </c>
      <c r="C25" s="17">
        <v>0</v>
      </c>
      <c r="D25" s="17">
        <v>3.5392487049102783</v>
      </c>
      <c r="E25" s="17">
        <v>22.679452896118164</v>
      </c>
      <c r="F25" s="17">
        <v>19.53141975402832</v>
      </c>
      <c r="G25" s="17">
        <v>10.348736763000488</v>
      </c>
      <c r="H25" s="17">
        <v>16.275196075439453</v>
      </c>
      <c r="I25" s="17">
        <v>0</v>
      </c>
      <c r="K25" s="6"/>
      <c r="L25" s="7"/>
    </row>
    <row r="26" spans="1:12" ht="15" customHeight="1" x14ac:dyDescent="0.25">
      <c r="B26" s="8"/>
      <c r="C26" s="8"/>
      <c r="D26" s="8"/>
      <c r="E26" s="8"/>
      <c r="F26" s="8"/>
      <c r="G26" s="8"/>
      <c r="H26" s="8"/>
      <c r="I26" s="8"/>
      <c r="K26" s="6"/>
      <c r="L26" s="7"/>
    </row>
    <row r="27" spans="1:12" ht="15" customHeight="1" x14ac:dyDescent="0.25">
      <c r="A27" s="1" t="s">
        <v>23</v>
      </c>
      <c r="B27" s="8"/>
      <c r="C27" s="8"/>
      <c r="D27" s="8"/>
      <c r="E27" s="8"/>
      <c r="F27" s="8"/>
      <c r="G27" s="8"/>
      <c r="H27" s="8"/>
      <c r="I27" s="8"/>
      <c r="K27" s="6"/>
      <c r="L27" s="7"/>
    </row>
    <row r="28" spans="1:12" ht="15" customHeight="1" x14ac:dyDescent="0.25">
      <c r="B28" s="28" t="s">
        <v>37</v>
      </c>
      <c r="C28" s="28" t="s">
        <v>38</v>
      </c>
      <c r="D28" s="28" t="s">
        <v>31</v>
      </c>
      <c r="E28" s="28" t="s">
        <v>41</v>
      </c>
      <c r="F28" s="28" t="s">
        <v>39</v>
      </c>
      <c r="G28" s="28" t="s">
        <v>42</v>
      </c>
      <c r="H28" s="28" t="s">
        <v>0</v>
      </c>
      <c r="I28" s="28" t="s">
        <v>40</v>
      </c>
      <c r="K28" s="6"/>
      <c r="L28" s="7"/>
    </row>
    <row r="29" spans="1:12" ht="15" customHeight="1" x14ac:dyDescent="0.25">
      <c r="A29" s="5" t="s">
        <v>1</v>
      </c>
      <c r="B29" s="8">
        <f t="shared" ref="B29:I32" si="0">B5*(1-EXP(-B14*B$25))</f>
        <v>9.8232668028536647</v>
      </c>
      <c r="C29" s="8">
        <f t="shared" si="0"/>
        <v>0</v>
      </c>
      <c r="D29" s="8">
        <f t="shared" si="0"/>
        <v>23.775580237203524</v>
      </c>
      <c r="E29" s="8">
        <f t="shared" si="0"/>
        <v>34.924609015756367</v>
      </c>
      <c r="F29" s="8">
        <f t="shared" si="0"/>
        <v>21.827598786948506</v>
      </c>
      <c r="G29" s="8">
        <f t="shared" si="0"/>
        <v>3.8984446210132213</v>
      </c>
      <c r="H29" s="8">
        <f t="shared" si="0"/>
        <v>4.4369327498311222</v>
      </c>
      <c r="I29" s="8">
        <f t="shared" si="0"/>
        <v>0</v>
      </c>
      <c r="K29" s="6"/>
      <c r="L29" s="7"/>
    </row>
    <row r="30" spans="1:12" ht="15" customHeight="1" x14ac:dyDescent="0.25">
      <c r="A30" s="5" t="s">
        <v>2</v>
      </c>
      <c r="B30" s="8">
        <f t="shared" si="0"/>
        <v>16.878652311990816</v>
      </c>
      <c r="C30" s="8">
        <f t="shared" si="0"/>
        <v>0</v>
      </c>
      <c r="D30" s="8">
        <f t="shared" si="0"/>
        <v>15.985032735445378</v>
      </c>
      <c r="E30" s="8">
        <f t="shared" si="0"/>
        <v>42.085231110995537</v>
      </c>
      <c r="F30" s="8">
        <f t="shared" si="0"/>
        <v>5.8260225852444751</v>
      </c>
      <c r="G30" s="8">
        <f t="shared" si="0"/>
        <v>6.2302128393364153</v>
      </c>
      <c r="H30" s="8">
        <f t="shared" si="0"/>
        <v>5.8369167079314037</v>
      </c>
      <c r="I30" s="8">
        <f t="shared" si="0"/>
        <v>0</v>
      </c>
      <c r="K30" s="6"/>
      <c r="L30" s="7"/>
    </row>
    <row r="31" spans="1:12" ht="15" customHeight="1" x14ac:dyDescent="0.25">
      <c r="A31" s="5" t="s">
        <v>3</v>
      </c>
      <c r="B31" s="8">
        <f t="shared" si="0"/>
        <v>7.976713642946418</v>
      </c>
      <c r="C31" s="8">
        <f t="shared" si="0"/>
        <v>0</v>
      </c>
      <c r="D31" s="8">
        <f t="shared" si="0"/>
        <v>2.3646810958007887</v>
      </c>
      <c r="E31" s="8">
        <f t="shared" si="0"/>
        <v>13.772001732877815</v>
      </c>
      <c r="F31" s="8">
        <f t="shared" si="0"/>
        <v>5.7317857221540214</v>
      </c>
      <c r="G31" s="8">
        <f t="shared" si="0"/>
        <v>4.7201377931632287</v>
      </c>
      <c r="H31" s="8">
        <f t="shared" si="0"/>
        <v>4.2368277892168908</v>
      </c>
      <c r="I31" s="8">
        <f t="shared" si="0"/>
        <v>0</v>
      </c>
      <c r="K31" s="6"/>
      <c r="L31" s="7"/>
    </row>
    <row r="32" spans="1:12" ht="15" customHeight="1" x14ac:dyDescent="0.25">
      <c r="A32" s="5" t="s">
        <v>4</v>
      </c>
      <c r="B32" s="8">
        <f t="shared" si="0"/>
        <v>13.327455493600999</v>
      </c>
      <c r="C32" s="8">
        <f t="shared" si="0"/>
        <v>0</v>
      </c>
      <c r="D32" s="8">
        <f t="shared" si="0"/>
        <v>14.516821132481248</v>
      </c>
      <c r="E32" s="8">
        <f t="shared" si="0"/>
        <v>17.974855887002057</v>
      </c>
      <c r="F32" s="8">
        <f t="shared" si="0"/>
        <v>29.300427624056638</v>
      </c>
      <c r="G32" s="8">
        <f t="shared" si="0"/>
        <v>3.4337831622480821</v>
      </c>
      <c r="H32" s="8">
        <f t="shared" si="0"/>
        <v>3.8702842867824865</v>
      </c>
      <c r="I32" s="8">
        <f t="shared" si="0"/>
        <v>0</v>
      </c>
      <c r="K32" s="6"/>
      <c r="L32" s="7"/>
    </row>
    <row r="33" spans="1:12" ht="15" customHeight="1" x14ac:dyDescent="0.25">
      <c r="A33" s="5" t="s">
        <v>5</v>
      </c>
      <c r="B33" s="8">
        <f t="shared" ref="B33:I33" si="1">B9*(1-EXP(-B18*B$25))</f>
        <v>20.810548812868475</v>
      </c>
      <c r="C33" s="8">
        <f t="shared" si="1"/>
        <v>0</v>
      </c>
      <c r="D33" s="8">
        <f t="shared" si="1"/>
        <v>8.9606036746478388</v>
      </c>
      <c r="E33" s="8">
        <f t="shared" si="1"/>
        <v>11.511474686082282</v>
      </c>
      <c r="F33" s="8">
        <f t="shared" si="1"/>
        <v>8.2799238039186847</v>
      </c>
      <c r="G33" s="8">
        <f t="shared" si="1"/>
        <v>4.942951303258444</v>
      </c>
      <c r="H33" s="8">
        <f t="shared" si="1"/>
        <v>5.4944977045647949</v>
      </c>
      <c r="I33" s="8">
        <f t="shared" si="1"/>
        <v>0</v>
      </c>
      <c r="K33" s="6"/>
      <c r="L33" s="7"/>
    </row>
    <row r="34" spans="1:12" ht="15" customHeight="1" x14ac:dyDescent="0.25">
      <c r="A34" s="5" t="s">
        <v>6</v>
      </c>
      <c r="B34" s="8">
        <f t="shared" ref="B34:I34" si="2">B10*(1-EXP(-B19*B$25))</f>
        <v>2.1444944781652628</v>
      </c>
      <c r="C34" s="8">
        <f t="shared" si="2"/>
        <v>0</v>
      </c>
      <c r="D34" s="8">
        <f t="shared" si="2"/>
        <v>2.1438435199854955</v>
      </c>
      <c r="E34" s="8">
        <f t="shared" si="2"/>
        <v>7.5492443432613801</v>
      </c>
      <c r="F34" s="8">
        <f t="shared" si="2"/>
        <v>4.1894207139165518</v>
      </c>
      <c r="G34" s="8">
        <f t="shared" si="2"/>
        <v>12.582752089115239</v>
      </c>
      <c r="H34" s="8">
        <f t="shared" si="2"/>
        <v>15.946969116407702</v>
      </c>
      <c r="I34" s="8">
        <f t="shared" si="2"/>
        <v>0</v>
      </c>
      <c r="K34" s="6"/>
      <c r="L34" s="7"/>
    </row>
    <row r="35" spans="1:12" ht="15" customHeight="1" x14ac:dyDescent="0.25">
      <c r="A35" s="5"/>
      <c r="B35" s="8"/>
      <c r="C35" s="8"/>
      <c r="D35" s="8"/>
      <c r="E35" s="8"/>
      <c r="F35" s="8"/>
      <c r="G35" s="8"/>
      <c r="H35" s="8"/>
      <c r="I35" s="8"/>
      <c r="K35" s="6"/>
      <c r="L35" s="7"/>
    </row>
    <row r="36" spans="1:12" ht="15" customHeight="1" x14ac:dyDescent="0.25">
      <c r="A36" s="1" t="s">
        <v>12</v>
      </c>
      <c r="G36" s="1"/>
      <c r="K36" s="6"/>
      <c r="L36" s="7"/>
    </row>
    <row r="37" spans="1:12" ht="15" customHeight="1" x14ac:dyDescent="0.25">
      <c r="B37" s="4" t="s">
        <v>14</v>
      </c>
      <c r="C37" s="4"/>
      <c r="D37" s="4" t="s">
        <v>15</v>
      </c>
      <c r="G37" s="3"/>
      <c r="H37" s="3"/>
      <c r="K37" s="6"/>
      <c r="L37" s="7"/>
    </row>
    <row r="38" spans="1:12" ht="15" customHeight="1" x14ac:dyDescent="0.25">
      <c r="A38" s="5" t="s">
        <v>1</v>
      </c>
      <c r="B38" s="9">
        <f t="shared" ref="B38:B43" si="3">SUM(B29:I29)</f>
        <v>98.686432213606423</v>
      </c>
      <c r="C38" s="10" t="s">
        <v>17</v>
      </c>
      <c r="D38" s="14">
        <v>60</v>
      </c>
      <c r="G38" s="3"/>
      <c r="H38" s="3"/>
      <c r="K38" s="6"/>
      <c r="L38" s="7"/>
    </row>
    <row r="39" spans="1:12" ht="15" customHeight="1" x14ac:dyDescent="0.25">
      <c r="A39" s="5" t="s">
        <v>2</v>
      </c>
      <c r="B39" s="9">
        <f t="shared" si="3"/>
        <v>92.842068290944027</v>
      </c>
      <c r="C39" s="10" t="s">
        <v>17</v>
      </c>
      <c r="D39" s="14">
        <v>60</v>
      </c>
      <c r="G39" s="3"/>
      <c r="H39" s="3"/>
      <c r="K39" s="6"/>
      <c r="L39" s="7"/>
    </row>
    <row r="40" spans="1:12" ht="15" customHeight="1" x14ac:dyDescent="0.25">
      <c r="A40" s="5" t="s">
        <v>3</v>
      </c>
      <c r="B40" s="9">
        <f t="shared" si="3"/>
        <v>38.80214777615916</v>
      </c>
      <c r="C40" s="10" t="s">
        <v>17</v>
      </c>
      <c r="D40" s="14">
        <v>28</v>
      </c>
      <c r="G40" s="3"/>
      <c r="H40" s="3"/>
      <c r="K40" s="6"/>
      <c r="L40" s="7"/>
    </row>
    <row r="41" spans="1:12" ht="15" customHeight="1" x14ac:dyDescent="0.25">
      <c r="A41" s="5" t="s">
        <v>4</v>
      </c>
      <c r="B41" s="9">
        <f t="shared" si="3"/>
        <v>82.42362758617152</v>
      </c>
      <c r="C41" s="10" t="s">
        <v>17</v>
      </c>
      <c r="D41" s="14">
        <v>60</v>
      </c>
      <c r="K41" s="6"/>
      <c r="L41" s="7"/>
    </row>
    <row r="42" spans="1:12" ht="15" customHeight="1" x14ac:dyDescent="0.25">
      <c r="A42" s="5" t="s">
        <v>5</v>
      </c>
      <c r="B42" s="9">
        <f t="shared" si="3"/>
        <v>59.999999985340523</v>
      </c>
      <c r="C42" s="10" t="s">
        <v>17</v>
      </c>
      <c r="D42" s="14">
        <v>60</v>
      </c>
      <c r="K42" s="6"/>
      <c r="L42" s="7"/>
    </row>
    <row r="43" spans="1:12" ht="15" customHeight="1" x14ac:dyDescent="0.25">
      <c r="A43" s="5" t="s">
        <v>6</v>
      </c>
      <c r="B43" s="9">
        <f t="shared" si="3"/>
        <v>44.556724260851631</v>
      </c>
      <c r="C43" s="10" t="s">
        <v>17</v>
      </c>
      <c r="D43" s="14">
        <v>28</v>
      </c>
      <c r="K43" s="6"/>
      <c r="L43" s="7"/>
    </row>
    <row r="44" spans="1:12" x14ac:dyDescent="0.25">
      <c r="K44" s="6"/>
      <c r="L44" s="7"/>
    </row>
    <row r="45" spans="1:12" x14ac:dyDescent="0.25">
      <c r="A45" s="1" t="s">
        <v>21</v>
      </c>
      <c r="K45" s="6"/>
      <c r="L45" s="7"/>
    </row>
    <row r="46" spans="1:12" x14ac:dyDescent="0.25">
      <c r="A46" s="7" t="s">
        <v>22</v>
      </c>
      <c r="B46" s="18">
        <f>SUMPRODUCT(B21:I21,Number_ads_purchased)</f>
        <v>1642.0687284469604</v>
      </c>
      <c r="C46" s="11"/>
      <c r="D46" s="12"/>
      <c r="K46" s="6"/>
      <c r="L46" s="7"/>
    </row>
    <row r="47" spans="1:12" x14ac:dyDescent="0.25">
      <c r="K47" s="6"/>
      <c r="L47" s="7"/>
    </row>
    <row r="48" spans="1:12" x14ac:dyDescent="0.25">
      <c r="K48" s="6"/>
      <c r="L48" s="7"/>
    </row>
    <row r="49" spans="11:12" x14ac:dyDescent="0.25">
      <c r="K49" s="6"/>
      <c r="L49" s="7"/>
    </row>
    <row r="50" spans="11:12" x14ac:dyDescent="0.25">
      <c r="K50" s="6"/>
      <c r="L50" s="7"/>
    </row>
    <row r="51" spans="11:12" x14ac:dyDescent="0.25">
      <c r="K51" s="6"/>
      <c r="L51" s="7"/>
    </row>
  </sheetData>
  <phoneticPr fontId="1" type="noConversion"/>
  <printOptions headings="1" gridLines="1"/>
  <pageMargins left="0.75" right="0.75" top="1" bottom="1" header="0.5" footer="0.5"/>
  <pageSetup scale="56"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heetViews>
  <sheetFormatPr defaultRowHeight="15" x14ac:dyDescent="0.25"/>
  <sheetData>
    <row r="1" spans="1:2" x14ac:dyDescent="0.25">
      <c r="A1">
        <v>1</v>
      </c>
    </row>
    <row r="2" spans="1:2" x14ac:dyDescent="0.25">
      <c r="A2" t="s">
        <v>26</v>
      </c>
    </row>
    <row r="3" spans="1:2" x14ac:dyDescent="0.25">
      <c r="A3">
        <v>1</v>
      </c>
    </row>
    <row r="4" spans="1:2" x14ac:dyDescent="0.25">
      <c r="A4">
        <v>30</v>
      </c>
    </row>
    <row r="5" spans="1:2" x14ac:dyDescent="0.25">
      <c r="A5">
        <v>60</v>
      </c>
    </row>
    <row r="6" spans="1:2" x14ac:dyDescent="0.25">
      <c r="A6">
        <v>5</v>
      </c>
    </row>
    <row r="8" spans="1:2" x14ac:dyDescent="0.25">
      <c r="A8" s="19"/>
      <c r="B8" s="19"/>
    </row>
    <row r="9" spans="1:2" x14ac:dyDescent="0.25">
      <c r="A9" t="s">
        <v>25</v>
      </c>
    </row>
    <row r="10" spans="1:2" x14ac:dyDescent="0.25">
      <c r="A10" t="s">
        <v>32</v>
      </c>
    </row>
    <row r="15" spans="1:2" x14ac:dyDescent="0.25">
      <c r="B15" s="1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
  <sheetViews>
    <sheetView workbookViewId="0"/>
  </sheetViews>
  <sheetFormatPr defaultRowHeight="15" x14ac:dyDescent="0.25"/>
  <cols>
    <col min="2" max="2" width="10.140625" customWidth="1"/>
  </cols>
  <sheetData>
    <row r="1" spans="1:11" x14ac:dyDescent="0.25">
      <c r="A1" s="20" t="s">
        <v>33</v>
      </c>
      <c r="K1" s="24" t="str">
        <f>CONCATENATE("Sensitivity of ",$K$4," to ","Women 36-55 reqt")</f>
        <v>Sensitivity of Total_cost to Women 36-55 reqt</v>
      </c>
    </row>
    <row r="3" spans="1:11" x14ac:dyDescent="0.25">
      <c r="A3" t="s">
        <v>34</v>
      </c>
      <c r="K3" t="s">
        <v>35</v>
      </c>
    </row>
    <row r="4" spans="1:11" ht="112.5" x14ac:dyDescent="0.25">
      <c r="B4" s="22" t="s">
        <v>20</v>
      </c>
      <c r="C4" s="22" t="s">
        <v>36</v>
      </c>
      <c r="J4" s="24">
        <f>MATCH($K$4,OutputAddresses,0)</f>
        <v>1</v>
      </c>
      <c r="K4" s="23" t="s">
        <v>20</v>
      </c>
    </row>
    <row r="5" spans="1:11" x14ac:dyDescent="0.25">
      <c r="A5" s="21">
        <v>30</v>
      </c>
      <c r="B5" s="25">
        <v>775.18</v>
      </c>
      <c r="C5" s="13">
        <f t="shared" ref="C5:C10" si="0">$B$11-B5</f>
        <v>866.89</v>
      </c>
      <c r="K5">
        <f>INDEX(OutputValues,1,$J$4)</f>
        <v>775.18</v>
      </c>
    </row>
    <row r="6" spans="1:11" x14ac:dyDescent="0.25">
      <c r="A6" s="21">
        <v>35</v>
      </c>
      <c r="B6" s="26">
        <v>852.3</v>
      </c>
      <c r="C6" s="13">
        <f t="shared" si="0"/>
        <v>789.77</v>
      </c>
      <c r="K6">
        <f>INDEX(OutputValues,2,$J$4)</f>
        <v>852.3</v>
      </c>
    </row>
    <row r="7" spans="1:11" x14ac:dyDescent="0.25">
      <c r="A7" s="21">
        <v>40</v>
      </c>
      <c r="B7" s="26">
        <v>983.61</v>
      </c>
      <c r="C7" s="13">
        <f t="shared" si="0"/>
        <v>658.45999999999992</v>
      </c>
      <c r="K7">
        <f>INDEX(OutputValues,3,$J$4)</f>
        <v>983.61</v>
      </c>
    </row>
    <row r="8" spans="1:11" x14ac:dyDescent="0.25">
      <c r="A8" s="21">
        <v>45</v>
      </c>
      <c r="B8" s="26">
        <v>1138.93</v>
      </c>
      <c r="C8" s="13">
        <f t="shared" si="0"/>
        <v>503.13999999999987</v>
      </c>
      <c r="K8">
        <f>INDEX(OutputValues,4,$J$4)</f>
        <v>1138.93</v>
      </c>
    </row>
    <row r="9" spans="1:11" x14ac:dyDescent="0.25">
      <c r="A9" s="21">
        <v>50</v>
      </c>
      <c r="B9" s="26">
        <v>1301.1400000000001</v>
      </c>
      <c r="C9" s="13">
        <f t="shared" si="0"/>
        <v>340.92999999999984</v>
      </c>
      <c r="K9">
        <f>INDEX(OutputValues,5,$J$4)</f>
        <v>1301.1400000000001</v>
      </c>
    </row>
    <row r="10" spans="1:11" x14ac:dyDescent="0.25">
      <c r="A10" s="21">
        <v>55</v>
      </c>
      <c r="B10" s="26">
        <v>1468.73</v>
      </c>
      <c r="C10" s="13">
        <f t="shared" si="0"/>
        <v>173.33999999999992</v>
      </c>
      <c r="K10">
        <f>INDEX(OutputValues,6,$J$4)</f>
        <v>1468.73</v>
      </c>
    </row>
    <row r="11" spans="1:11" x14ac:dyDescent="0.25">
      <c r="A11" s="21">
        <v>60</v>
      </c>
      <c r="B11" s="27">
        <v>1642.07</v>
      </c>
      <c r="K11">
        <f>INDEX(OutputValues,7,$J$4)</f>
        <v>1642.07</v>
      </c>
    </row>
  </sheetData>
  <dataValidations count="1">
    <dataValidation type="list" allowBlank="1" showInputMessage="1" showErrorMessage="1" sqref="K4">
      <formula1>OutputAddresses</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Model</vt:lpstr>
      <vt:lpstr>Model_STS</vt:lpstr>
      <vt:lpstr>STS_1</vt:lpstr>
      <vt:lpstr>Actual_exposures</vt:lpstr>
      <vt:lpstr>STS_1!ChartData</vt:lpstr>
      <vt:lpstr>STS_1!InputValues</vt:lpstr>
      <vt:lpstr>Number_ads_purchased</vt:lpstr>
      <vt:lpstr>STS_1!OutputAddresses</vt:lpstr>
      <vt:lpstr>STS_1!OutputValues</vt:lpstr>
      <vt:lpstr>Model!Print_Area</vt:lpstr>
      <vt:lpstr>Required_exposures</vt:lpstr>
      <vt:lpstr>Total_cost</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albright</dc:creator>
  <cp:lastModifiedBy>Chris Albright</cp:lastModifiedBy>
  <cp:lastPrinted>2002-11-06T16:08:25Z</cp:lastPrinted>
  <dcterms:created xsi:type="dcterms:W3CDTF">2002-10-11T17:08:59Z</dcterms:created>
  <dcterms:modified xsi:type="dcterms:W3CDTF">2014-06-23T16:17:06Z</dcterms:modified>
</cp:coreProperties>
</file>